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0_Dossiers_Sites\75\75006\E_GN_10_rue_tournon\DC_RestaurationFissuresFaçades\Travaux\Marches\Passation_marches\5_DCE\5_1_Version_de_travail\Pieces_techniques\"/>
    </mc:Choice>
  </mc:AlternateContent>
  <bookViews>
    <workbookView xWindow="340" yWindow="820" windowWidth="33600" windowHeight="20500" tabRatio="932"/>
  </bookViews>
  <sheets>
    <sheet name="Lot 01 Installation du chantier" sheetId="1" r:id="rId1"/>
  </sheets>
  <calcPr calcId="191029"/>
</workbook>
</file>

<file path=xl/calcChain.xml><?xml version="1.0" encoding="utf-8"?>
<calcChain xmlns="http://schemas.openxmlformats.org/spreadsheetml/2006/main">
  <c r="G73" i="1" l="1"/>
  <c r="G74" i="1" l="1"/>
  <c r="D57" i="1" l="1"/>
  <c r="D55" i="1"/>
  <c r="D39" i="1"/>
  <c r="D40" i="1" s="1"/>
  <c r="D38" i="1"/>
  <c r="D37" i="1"/>
  <c r="D28" i="1"/>
  <c r="D34" i="1" s="1"/>
  <c r="D18" i="1"/>
  <c r="D23" i="1" s="1"/>
  <c r="G46" i="1" l="1"/>
  <c r="G48" i="1"/>
  <c r="G44" i="1" l="1"/>
  <c r="G47" i="1"/>
  <c r="G61" i="1"/>
  <c r="G62" i="1"/>
  <c r="G63" i="1"/>
  <c r="G50" i="1" l="1"/>
  <c r="G51" i="1"/>
  <c r="G60" i="1"/>
  <c r="G64" i="1"/>
  <c r="G52" i="1"/>
  <c r="G65" i="1"/>
  <c r="G35" i="1"/>
  <c r="G32" i="1"/>
  <c r="G31" i="1"/>
  <c r="G19" i="1"/>
  <c r="G26" i="1"/>
  <c r="G27" i="1"/>
  <c r="G28" i="1"/>
  <c r="G29" i="1"/>
  <c r="G42" i="1" l="1"/>
  <c r="G49" i="1"/>
  <c r="G59" i="1"/>
  <c r="G57" i="1"/>
  <c r="G56" i="1"/>
  <c r="G55" i="1"/>
  <c r="G54" i="1"/>
  <c r="G45" i="1"/>
  <c r="G41" i="1"/>
  <c r="G40" i="1"/>
  <c r="G38" i="1"/>
  <c r="G37" i="1"/>
  <c r="G36" i="1"/>
  <c r="G30" i="1"/>
  <c r="G22" i="1"/>
  <c r="G21" i="1"/>
  <c r="G20" i="1"/>
  <c r="G18" i="1"/>
  <c r="G17" i="1"/>
  <c r="G11" i="1"/>
  <c r="G7" i="1"/>
  <c r="G8" i="1"/>
  <c r="G9" i="1"/>
  <c r="G10" i="1"/>
  <c r="G6" i="1"/>
  <c r="H13" i="1" l="1"/>
  <c r="G39" i="1"/>
  <c r="G34" i="1"/>
  <c r="G23" i="1"/>
  <c r="G43" i="1" l="1"/>
  <c r="G81" i="1" s="1"/>
  <c r="G69" i="1" l="1"/>
  <c r="H66" i="1"/>
  <c r="G70" i="1" l="1"/>
  <c r="G71" i="1" l="1"/>
</calcChain>
</file>

<file path=xl/sharedStrings.xml><?xml version="1.0" encoding="utf-8"?>
<sst xmlns="http://schemas.openxmlformats.org/spreadsheetml/2006/main" count="206" uniqueCount="121">
  <si>
    <t>Unité</t>
  </si>
  <si>
    <t>Désignation</t>
  </si>
  <si>
    <t>Référence</t>
  </si>
  <si>
    <t>Montant HT</t>
  </si>
  <si>
    <t>Quantité</t>
  </si>
  <si>
    <t>Prix Unitaires</t>
  </si>
  <si>
    <t>Installation du chantier</t>
  </si>
  <si>
    <t>Préparation du chantier : clôture et balisage chantier</t>
  </si>
  <si>
    <t>ft</t>
  </si>
  <si>
    <t>Echafaudage &amp; Protections</t>
  </si>
  <si>
    <t>m²</t>
  </si>
  <si>
    <t>U</t>
  </si>
  <si>
    <t>Filet de protection de l'enveloppe extérieure des échafaudages (installation et dépose)</t>
  </si>
  <si>
    <t>Prix unitaires</t>
  </si>
  <si>
    <t>Démolition &amp; déplombage</t>
  </si>
  <si>
    <t>Ravalement</t>
  </si>
  <si>
    <t>Zinguerie</t>
  </si>
  <si>
    <t>Démolition des enduits</t>
  </si>
  <si>
    <t>Travaux préparatoires divers et signalisation spécifique</t>
  </si>
  <si>
    <t>Panneau du chantier (fourniture et installation)</t>
  </si>
  <si>
    <t>Démolition des maçonneries des fenêtres bouchées à l'entresol</t>
  </si>
  <si>
    <t>Protection de l'existant avant début des démolitions</t>
  </si>
  <si>
    <t>ml</t>
  </si>
  <si>
    <t>LOT N° 01 INSTALLATION DU CHANTIER &amp; ECHAFAUDAGE</t>
  </si>
  <si>
    <t>Montant H.T</t>
  </si>
  <si>
    <t>T.V.A à 20%</t>
  </si>
  <si>
    <t>Montant T.T.C</t>
  </si>
  <si>
    <t>Base de vie  : Branchement électricité</t>
  </si>
  <si>
    <t xml:space="preserve">Base de vie  : Branchement eau </t>
  </si>
  <si>
    <t>Installation de nouvelles descentes EP en fonte</t>
  </si>
  <si>
    <t xml:space="preserve">Dépose des descentes EP </t>
  </si>
  <si>
    <t xml:space="preserve">Reprise des encadrements  en pierre de taille des fenêtres, portes et chaînage </t>
  </si>
  <si>
    <t>Travaux de ravalement de façade (enduit)</t>
  </si>
  <si>
    <t>Boite à eau</t>
  </si>
  <si>
    <t>Peinture</t>
  </si>
  <si>
    <t>Dépose-Repose luminaires</t>
  </si>
  <si>
    <t>Aléa traitement plomb</t>
  </si>
  <si>
    <t>m2</t>
  </si>
  <si>
    <t>Ft</t>
  </si>
  <si>
    <t>Reprise des soubassements en pierre (Travaux de rejointoiement des parements en pierre si nécessaire)</t>
  </si>
  <si>
    <t>Electricité</t>
  </si>
  <si>
    <t>Reprise des bandeaux au mortier de réparation  et nettoyage</t>
  </si>
  <si>
    <t>Mise en place des couvertines en zinc sur les bandeaux (R+1, R+2 et R+3)</t>
  </si>
  <si>
    <t>Révision des gouttières à l'anglaise et installation de joints de dilatation</t>
  </si>
  <si>
    <t>PM : Réception des échafaudages et certificat de conformité avant début des travaux</t>
  </si>
  <si>
    <t xml:space="preserve">Locaux du chantier : sanitaires </t>
  </si>
  <si>
    <t>Sous-total N°1</t>
  </si>
  <si>
    <t>Sous-total N°2</t>
  </si>
  <si>
    <t>LOT N° 01 GROS ŒUVRE</t>
  </si>
  <si>
    <t>Hors Option</t>
  </si>
  <si>
    <t>Travaux divers (Grilles ventilation à peindre, plaques, panneaux…)</t>
  </si>
  <si>
    <t>1,2,1 - 1,2,2</t>
  </si>
  <si>
    <t>1,2,3</t>
  </si>
  <si>
    <t>1,2,6</t>
  </si>
  <si>
    <t>1,2,7</t>
  </si>
  <si>
    <t>1,4,1</t>
  </si>
  <si>
    <t>1,4,2</t>
  </si>
  <si>
    <t>1,7,1</t>
  </si>
  <si>
    <t>1,7,2</t>
  </si>
  <si>
    <t>1,1,1</t>
  </si>
  <si>
    <t>1,1,2</t>
  </si>
  <si>
    <t>1,1,3C</t>
  </si>
  <si>
    <t>1,1,3B</t>
  </si>
  <si>
    <t>1,1,3A</t>
  </si>
  <si>
    <t>Rénovation de la corniche</t>
  </si>
  <si>
    <t>1,2,4</t>
  </si>
  <si>
    <t>1,2,5</t>
  </si>
  <si>
    <t>1,4,3</t>
  </si>
  <si>
    <t>1,5,1</t>
  </si>
  <si>
    <t>1,5,2</t>
  </si>
  <si>
    <t>1,3,3</t>
  </si>
  <si>
    <t>Travaux d'accompagnement aux installations électriques et mécaniques</t>
  </si>
  <si>
    <t>Modification climatisation</t>
  </si>
  <si>
    <t>Remplacement des appuis de fenêtres en pierre de taille</t>
  </si>
  <si>
    <t>1,6,1</t>
  </si>
  <si>
    <t>1,6,2</t>
  </si>
  <si>
    <t>1,6,3</t>
  </si>
  <si>
    <t xml:space="preserve">Travaux d'accompagnement aux menuiseries intérieures ailes Ouest, Sud, +9 petite fenêtres aile Nord, dont 3 modifications de cloisons </t>
  </si>
  <si>
    <t>Echafaudages Bâtiment B</t>
  </si>
  <si>
    <t>Echafaudages Pignon 7 rue Garancière</t>
  </si>
  <si>
    <t xml:space="preserve">Echafaudages (installations, remaniements chantier et déposes) </t>
  </si>
  <si>
    <t xml:space="preserve">Dispositif de levage (installation et dépose) </t>
  </si>
  <si>
    <t xml:space="preserve">Escalier d'accès (installation et dépose) </t>
  </si>
  <si>
    <t xml:space="preserve">Tunnel d'accès </t>
  </si>
  <si>
    <t>Aléa traitement plomb Pignon 7 rue Garancière</t>
  </si>
  <si>
    <t>Démolition des enduits Pignon 7 rue Garancière</t>
  </si>
  <si>
    <t>Travaux de ravalement de façade (enduit) Pignon 7 rue Garancière</t>
  </si>
  <si>
    <t>Peinture fenêtre Pignon 7 rue Garancière</t>
  </si>
  <si>
    <t>Peinture barres de sécurité Pignon 7 rue Garancière</t>
  </si>
  <si>
    <t>Dépose et repose grille devant fenetre 52</t>
  </si>
  <si>
    <t>Nettoyage et peinture grille devant fenetre 52</t>
  </si>
  <si>
    <t>Nettoyage et peinture éléments métalliques</t>
  </si>
  <si>
    <t>1,3,1-1,3,2</t>
  </si>
  <si>
    <t>1,7,3</t>
  </si>
  <si>
    <t>Peinture fenêtres et portes fenêtres existantes et non remplacées (façade Ouest)</t>
  </si>
  <si>
    <t>Garde-corps (2 lisses pour chaque) : entresol, R+2, R+3 ailes Ouest et Sud</t>
  </si>
  <si>
    <t>Peinture des intérieurs sans option aile Nord (reprises, allèges, coffrages FP, pièces de connexion et cloisons)</t>
  </si>
  <si>
    <t>Remplacement des bandeaux en pierre de taille</t>
  </si>
  <si>
    <t>0,3,1 - 0,3,5</t>
  </si>
  <si>
    <t>0,7,2</t>
  </si>
  <si>
    <t>OPTION  Peinture des intérieurs ailes Nord (reprises, allèges, coffrages FP, pièces de connexion et cloisons)</t>
  </si>
  <si>
    <t>Garde-corps R+3</t>
  </si>
  <si>
    <t>1.4.3</t>
  </si>
  <si>
    <t>Garde-corps (2 lisses pour chaque) : Entresol, R+2, R+3 ailes Ouest et Sud</t>
  </si>
  <si>
    <t>BASE</t>
  </si>
  <si>
    <t xml:space="preserve">OPTION 1 : Travaux d'accompagnement aux menuiseries intérieures aile Nord , dont 3 modifications de cloisons </t>
  </si>
  <si>
    <t>RAGA -PHASE PRO- V3
Ravalement des Façades et Remplacements des Menuiseries Extérieures du Bâtiment B de la Caserne de la Garde Républicaine, Paris 75006</t>
  </si>
  <si>
    <t>1,1,1 TRANCHE OPTIONNELLE 2</t>
  </si>
  <si>
    <t>1,1,2 TRANCHE OPTIONNELLE 2</t>
  </si>
  <si>
    <t>1,1,3A TRANCHE OPTIONNELLE 2</t>
  </si>
  <si>
    <t>1,2,1 - 1,2,2 TRANCHE OPT. 2</t>
  </si>
  <si>
    <t>1,3,1-1,3,2 TRANCHE OPT. 1</t>
  </si>
  <si>
    <t>1,7,2 TRANCHE OPTIONNELLE 2</t>
  </si>
  <si>
    <t>1,7,1 TRANCHE OPTIONNELLE 2</t>
  </si>
  <si>
    <t>BASE+TRANCHE OPTION. 1</t>
  </si>
  <si>
    <t>BASE+TRANCHE OPTION. 2</t>
  </si>
  <si>
    <t>BASE+TO1+TO2</t>
  </si>
  <si>
    <t>Quantité mesurée par la MOE</t>
  </si>
  <si>
    <t>Quantité vérifiée par l'entreprise</t>
  </si>
  <si>
    <t>TRANCHE OPTION. 2</t>
  </si>
  <si>
    <t>TRANCHE OPTION.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</si>
</sst>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* #,##0.00_)\ &quot;€&quot;_ ;_ * \(#,##0.00\)\ &quot;€&quot;_ ;_ * &quot;-&quot;??_)\ &quot;€&quot;_ ;_ @_ 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147">
    <xf numFmtId="0" fontId="0" fillId="0" borderId="0" xfId="0"/>
    <xf numFmtId="0" fontId="2" fillId="0" borderId="1" xfId="0" applyFont="1" applyBorder="1"/>
    <xf numFmtId="0" fontId="3" fillId="0" borderId="0" xfId="0" applyFont="1" applyAlignment="1">
      <alignment horizontal="center" vertical="top" wrapText="1"/>
    </xf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2" xfId="0" applyBorder="1"/>
    <xf numFmtId="0" fontId="0" fillId="0" borderId="14" xfId="0" applyBorder="1"/>
    <xf numFmtId="0" fontId="4" fillId="0" borderId="10" xfId="0" applyFont="1" applyBorder="1" applyAlignment="1">
      <alignment horizontal="center"/>
    </xf>
    <xf numFmtId="0" fontId="2" fillId="0" borderId="6" xfId="0" applyFont="1" applyBorder="1"/>
    <xf numFmtId="0" fontId="0" fillId="0" borderId="3" xfId="0" applyBorder="1"/>
    <xf numFmtId="0" fontId="0" fillId="0" borderId="9" xfId="0" applyBorder="1" applyAlignment="1">
      <alignment horizontal="right"/>
    </xf>
    <xf numFmtId="0" fontId="0" fillId="0" borderId="15" xfId="0" applyBorder="1"/>
    <xf numFmtId="0" fontId="4" fillId="0" borderId="14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0" fillId="0" borderId="16" xfId="0" applyBorder="1"/>
    <xf numFmtId="0" fontId="4" fillId="0" borderId="10" xfId="0" applyFont="1" applyFill="1" applyBorder="1" applyAlignment="1">
      <alignment horizontal="center"/>
    </xf>
    <xf numFmtId="0" fontId="0" fillId="0" borderId="10" xfId="0" applyFill="1" applyBorder="1"/>
    <xf numFmtId="0" fontId="3" fillId="0" borderId="0" xfId="0" applyFont="1" applyAlignment="1">
      <alignment vertical="top"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4" fillId="0" borderId="9" xfId="0" applyFont="1" applyBorder="1" applyAlignment="1">
      <alignment horizontal="center"/>
    </xf>
    <xf numFmtId="0" fontId="0" fillId="0" borderId="2" xfId="0" applyBorder="1"/>
    <xf numFmtId="0" fontId="0" fillId="0" borderId="20" xfId="0" applyBorder="1"/>
    <xf numFmtId="0" fontId="2" fillId="0" borderId="7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14" xfId="0" applyFont="1" applyFill="1" applyBorder="1" applyAlignment="1">
      <alignment horizontal="right"/>
    </xf>
    <xf numFmtId="0" fontId="2" fillId="0" borderId="12" xfId="0" applyFont="1" applyFill="1" applyBorder="1" applyAlignment="1">
      <alignment horizontal="right"/>
    </xf>
    <xf numFmtId="0" fontId="2" fillId="0" borderId="17" xfId="0" applyFont="1" applyFill="1" applyBorder="1" applyAlignment="1">
      <alignment horizontal="right"/>
    </xf>
    <xf numFmtId="0" fontId="0" fillId="0" borderId="22" xfId="0" applyBorder="1"/>
    <xf numFmtId="0" fontId="3" fillId="0" borderId="0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/>
    <xf numFmtId="0" fontId="0" fillId="0" borderId="23" xfId="0" applyBorder="1"/>
    <xf numFmtId="0" fontId="0" fillId="0" borderId="7" xfId="0" applyFill="1" applyBorder="1"/>
    <xf numFmtId="0" fontId="4" fillId="0" borderId="5" xfId="0" applyFont="1" applyBorder="1" applyAlignment="1">
      <alignment horizontal="center"/>
    </xf>
    <xf numFmtId="0" fontId="2" fillId="0" borderId="2" xfId="0" applyFont="1" applyBorder="1"/>
    <xf numFmtId="0" fontId="0" fillId="0" borderId="1" xfId="0" applyBorder="1"/>
    <xf numFmtId="164" fontId="0" fillId="0" borderId="10" xfId="1" applyFont="1" applyBorder="1"/>
    <xf numFmtId="164" fontId="0" fillId="0" borderId="7" xfId="1" applyFont="1" applyBorder="1"/>
    <xf numFmtId="164" fontId="0" fillId="0" borderId="17" xfId="1" applyFont="1" applyBorder="1"/>
    <xf numFmtId="164" fontId="0" fillId="0" borderId="9" xfId="1" applyFont="1" applyBorder="1"/>
    <xf numFmtId="164" fontId="0" fillId="0" borderId="19" xfId="1" applyFont="1" applyBorder="1"/>
    <xf numFmtId="164" fontId="0" fillId="0" borderId="3" xfId="1" applyFont="1" applyBorder="1"/>
    <xf numFmtId="164" fontId="0" fillId="0" borderId="5" xfId="1" applyFont="1" applyBorder="1"/>
    <xf numFmtId="164" fontId="0" fillId="0" borderId="1" xfId="1" applyFont="1" applyBorder="1"/>
    <xf numFmtId="164" fontId="0" fillId="0" borderId="21" xfId="1" applyFont="1" applyBorder="1"/>
    <xf numFmtId="164" fontId="0" fillId="0" borderId="7" xfId="0" applyNumberFormat="1" applyBorder="1"/>
    <xf numFmtId="164" fontId="0" fillId="0" borderId="9" xfId="0" applyNumberFormat="1" applyBorder="1"/>
    <xf numFmtId="164" fontId="0" fillId="0" borderId="17" xfId="0" applyNumberFormat="1" applyBorder="1"/>
    <xf numFmtId="164" fontId="0" fillId="0" borderId="8" xfId="1" applyFont="1" applyBorder="1"/>
    <xf numFmtId="164" fontId="0" fillId="0" borderId="15" xfId="1" applyFont="1" applyBorder="1"/>
    <xf numFmtId="164" fontId="0" fillId="0" borderId="16" xfId="1" applyFont="1" applyBorder="1"/>
    <xf numFmtId="164" fontId="0" fillId="0" borderId="10" xfId="0" applyNumberFormat="1" applyBorder="1"/>
    <xf numFmtId="164" fontId="0" fillId="0" borderId="18" xfId="0" applyNumberFormat="1" applyBorder="1"/>
    <xf numFmtId="164" fontId="6" fillId="0" borderId="14" xfId="0" applyNumberFormat="1" applyFont="1" applyBorder="1"/>
    <xf numFmtId="164" fontId="0" fillId="0" borderId="1" xfId="0" applyNumberFormat="1" applyBorder="1"/>
    <xf numFmtId="164" fontId="0" fillId="0" borderId="14" xfId="0" applyNumberFormat="1" applyBorder="1"/>
    <xf numFmtId="0" fontId="2" fillId="0" borderId="1" xfId="0" applyFont="1" applyFill="1" applyBorder="1"/>
    <xf numFmtId="0" fontId="0" fillId="0" borderId="4" xfId="0" applyBorder="1"/>
    <xf numFmtId="0" fontId="0" fillId="0" borderId="19" xfId="0" applyFill="1" applyBorder="1"/>
    <xf numFmtId="0" fontId="4" fillId="0" borderId="19" xfId="0" applyFont="1" applyFill="1" applyBorder="1" applyAlignment="1">
      <alignment horizontal="center"/>
    </xf>
    <xf numFmtId="0" fontId="0" fillId="0" borderId="9" xfId="0" applyBorder="1" applyAlignment="1">
      <alignment vertical="top" wrapText="1"/>
    </xf>
    <xf numFmtId="0" fontId="0" fillId="0" borderId="21" xfId="0" applyFill="1" applyBorder="1"/>
    <xf numFmtId="0" fontId="0" fillId="0" borderId="12" xfId="0" applyBorder="1" applyAlignment="1">
      <alignment horizontal="right"/>
    </xf>
    <xf numFmtId="164" fontId="0" fillId="0" borderId="12" xfId="0" applyNumberFormat="1" applyBorder="1"/>
    <xf numFmtId="0" fontId="0" fillId="0" borderId="16" xfId="0" applyFill="1" applyBorder="1"/>
    <xf numFmtId="0" fontId="0" fillId="0" borderId="10" xfId="0" applyFont="1" applyFill="1" applyBorder="1"/>
    <xf numFmtId="0" fontId="4" fillId="0" borderId="9" xfId="0" applyFont="1" applyFill="1" applyBorder="1" applyAlignment="1">
      <alignment horizontal="center"/>
    </xf>
    <xf numFmtId="0" fontId="0" fillId="0" borderId="9" xfId="0" applyFill="1" applyBorder="1" applyAlignment="1">
      <alignment horizontal="right"/>
    </xf>
    <xf numFmtId="164" fontId="0" fillId="0" borderId="9" xfId="1" applyFont="1" applyFill="1" applyBorder="1"/>
    <xf numFmtId="164" fontId="0" fillId="0" borderId="9" xfId="0" applyNumberFormat="1" applyFill="1" applyBorder="1"/>
    <xf numFmtId="164" fontId="0" fillId="0" borderId="10" xfId="1" applyFont="1" applyFill="1" applyBorder="1"/>
    <xf numFmtId="0" fontId="4" fillId="0" borderId="19" xfId="0" applyFont="1" applyBorder="1" applyAlignment="1">
      <alignment horizontal="center"/>
    </xf>
    <xf numFmtId="164" fontId="0" fillId="0" borderId="19" xfId="0" applyNumberFormat="1" applyBorder="1"/>
    <xf numFmtId="0" fontId="2" fillId="0" borderId="5" xfId="0" applyFont="1" applyBorder="1" applyAlignment="1">
      <alignment horizontal="center"/>
    </xf>
    <xf numFmtId="0" fontId="2" fillId="2" borderId="7" xfId="0" applyFont="1" applyFill="1" applyBorder="1"/>
    <xf numFmtId="164" fontId="0" fillId="0" borderId="23" xfId="1" applyFont="1" applyBorder="1"/>
    <xf numFmtId="0" fontId="0" fillId="0" borderId="24" xfId="0" applyBorder="1"/>
    <xf numFmtId="164" fontId="0" fillId="0" borderId="0" xfId="0" applyNumberFormat="1"/>
    <xf numFmtId="0" fontId="0" fillId="0" borderId="14" xfId="0" applyFill="1" applyBorder="1"/>
    <xf numFmtId="0" fontId="0" fillId="0" borderId="0" xfId="0" applyFill="1"/>
    <xf numFmtId="0" fontId="4" fillId="0" borderId="21" xfId="0" applyFont="1" applyFill="1" applyBorder="1" applyAlignment="1">
      <alignment horizontal="center"/>
    </xf>
    <xf numFmtId="164" fontId="0" fillId="0" borderId="21" xfId="1" applyFont="1" applyFill="1" applyBorder="1"/>
    <xf numFmtId="0" fontId="4" fillId="0" borderId="15" xfId="0" applyFont="1" applyBorder="1" applyAlignment="1">
      <alignment horizontal="center"/>
    </xf>
    <xf numFmtId="0" fontId="0" fillId="0" borderId="11" xfId="0" applyFill="1" applyBorder="1"/>
    <xf numFmtId="0" fontId="0" fillId="0" borderId="9" xfId="0" applyFill="1" applyBorder="1"/>
    <xf numFmtId="0" fontId="0" fillId="0" borderId="15" xfId="0" applyFill="1" applyBorder="1"/>
    <xf numFmtId="0" fontId="0" fillId="0" borderId="13" xfId="0" applyBorder="1"/>
    <xf numFmtId="0" fontId="0" fillId="4" borderId="9" xfId="0" applyFill="1" applyBorder="1"/>
    <xf numFmtId="0" fontId="1" fillId="0" borderId="19" xfId="0" applyFont="1" applyBorder="1"/>
    <xf numFmtId="0" fontId="0" fillId="0" borderId="17" xfId="0" applyFill="1" applyBorder="1"/>
    <xf numFmtId="0" fontId="0" fillId="4" borderId="15" xfId="0" applyFill="1" applyBorder="1"/>
    <xf numFmtId="0" fontId="0" fillId="4" borderId="12" xfId="0" applyFill="1" applyBorder="1"/>
    <xf numFmtId="0" fontId="4" fillId="4" borderId="21" xfId="0" applyFont="1" applyFill="1" applyBorder="1" applyAlignment="1">
      <alignment horizontal="center"/>
    </xf>
    <xf numFmtId="164" fontId="0" fillId="4" borderId="15" xfId="1" applyFont="1" applyFill="1" applyBorder="1"/>
    <xf numFmtId="164" fontId="0" fillId="4" borderId="10" xfId="1" applyFont="1" applyFill="1" applyBorder="1"/>
    <xf numFmtId="0" fontId="0" fillId="4" borderId="0" xfId="0" applyFill="1"/>
    <xf numFmtId="0" fontId="4" fillId="0" borderId="17" xfId="0" applyFont="1" applyFill="1" applyBorder="1" applyAlignment="1">
      <alignment horizontal="center"/>
    </xf>
    <xf numFmtId="0" fontId="0" fillId="0" borderId="26" xfId="0" applyBorder="1"/>
    <xf numFmtId="164" fontId="0" fillId="0" borderId="27" xfId="1" applyFont="1" applyBorder="1"/>
    <xf numFmtId="0" fontId="0" fillId="0" borderId="13" xfId="0" applyFill="1" applyBorder="1"/>
    <xf numFmtId="164" fontId="0" fillId="0" borderId="15" xfId="1" applyFont="1" applyFill="1" applyBorder="1"/>
    <xf numFmtId="0" fontId="0" fillId="0" borderId="12" xfId="0" applyFill="1" applyBorder="1"/>
    <xf numFmtId="164" fontId="0" fillId="5" borderId="10" xfId="1" applyFont="1" applyFill="1" applyBorder="1"/>
    <xf numFmtId="0" fontId="0" fillId="5" borderId="10" xfId="0" applyFill="1" applyBorder="1"/>
    <xf numFmtId="0" fontId="4" fillId="5" borderId="10" xfId="0" applyFont="1" applyFill="1" applyBorder="1" applyAlignment="1">
      <alignment horizontal="center"/>
    </xf>
    <xf numFmtId="0" fontId="0" fillId="4" borderId="25" xfId="0" applyFill="1" applyBorder="1"/>
    <xf numFmtId="0" fontId="0" fillId="4" borderId="10" xfId="0" applyFill="1" applyBorder="1"/>
    <xf numFmtId="0" fontId="4" fillId="4" borderId="10" xfId="0" applyFont="1" applyFill="1" applyBorder="1" applyAlignment="1">
      <alignment horizontal="center"/>
    </xf>
    <xf numFmtId="0" fontId="0" fillId="4" borderId="13" xfId="0" applyFill="1" applyBorder="1"/>
    <xf numFmtId="164" fontId="0" fillId="4" borderId="10" xfId="0" applyNumberFormat="1" applyFill="1" applyBorder="1"/>
    <xf numFmtId="0" fontId="0" fillId="4" borderId="19" xfId="0" applyFill="1" applyBorder="1"/>
    <xf numFmtId="0" fontId="4" fillId="4" borderId="19" xfId="0" applyFont="1" applyFill="1" applyBorder="1" applyAlignment="1">
      <alignment horizontal="center"/>
    </xf>
    <xf numFmtId="0" fontId="0" fillId="4" borderId="23" xfId="0" applyFill="1" applyBorder="1"/>
    <xf numFmtId="164" fontId="0" fillId="4" borderId="20" xfId="1" applyFont="1" applyFill="1" applyBorder="1"/>
    <xf numFmtId="164" fontId="0" fillId="4" borderId="19" xfId="0" applyNumberFormat="1" applyFill="1" applyBorder="1"/>
    <xf numFmtId="0" fontId="0" fillId="5" borderId="19" xfId="0" applyFill="1" applyBorder="1"/>
    <xf numFmtId="164" fontId="0" fillId="0" borderId="12" xfId="1" applyFont="1" applyFill="1" applyBorder="1"/>
    <xf numFmtId="0" fontId="0" fillId="5" borderId="9" xfId="0" applyFont="1" applyFill="1" applyBorder="1"/>
    <xf numFmtId="0" fontId="0" fillId="5" borderId="9" xfId="0" applyFont="1" applyFill="1" applyBorder="1" applyAlignment="1">
      <alignment wrapText="1"/>
    </xf>
    <xf numFmtId="0" fontId="2" fillId="5" borderId="14" xfId="0" applyFont="1" applyFill="1" applyBorder="1" applyAlignment="1">
      <alignment horizontal="right"/>
    </xf>
    <xf numFmtId="0" fontId="0" fillId="5" borderId="14" xfId="0" applyFill="1" applyBorder="1"/>
    <xf numFmtId="164" fontId="6" fillId="5" borderId="14" xfId="0" applyNumberFormat="1" applyFont="1" applyFill="1" applyBorder="1"/>
    <xf numFmtId="0" fontId="2" fillId="5" borderId="12" xfId="0" applyFont="1" applyFill="1" applyBorder="1" applyAlignment="1">
      <alignment horizontal="right"/>
    </xf>
    <xf numFmtId="164" fontId="0" fillId="5" borderId="10" xfId="0" applyNumberFormat="1" applyFill="1" applyBorder="1"/>
    <xf numFmtId="0" fontId="2" fillId="5" borderId="17" xfId="0" applyFont="1" applyFill="1" applyBorder="1" applyAlignment="1">
      <alignment horizontal="right"/>
    </xf>
    <xf numFmtId="164" fontId="0" fillId="5" borderId="18" xfId="0" applyNumberFormat="1" applyFill="1" applyBorder="1"/>
    <xf numFmtId="0" fontId="2" fillId="4" borderId="14" xfId="0" applyFont="1" applyFill="1" applyBorder="1" applyAlignment="1">
      <alignment horizontal="right"/>
    </xf>
    <xf numFmtId="0" fontId="0" fillId="4" borderId="14" xfId="0" applyFill="1" applyBorder="1"/>
    <xf numFmtId="164" fontId="6" fillId="4" borderId="14" xfId="0" applyNumberFormat="1" applyFont="1" applyFill="1" applyBorder="1"/>
    <xf numFmtId="0" fontId="2" fillId="4" borderId="12" xfId="0" applyFont="1" applyFill="1" applyBorder="1" applyAlignment="1">
      <alignment horizontal="right"/>
    </xf>
    <xf numFmtId="0" fontId="2" fillId="4" borderId="17" xfId="0" applyFont="1" applyFill="1" applyBorder="1" applyAlignment="1">
      <alignment horizontal="right"/>
    </xf>
    <xf numFmtId="164" fontId="0" fillId="4" borderId="18" xfId="0" applyNumberFormat="1" applyFill="1" applyBorder="1"/>
    <xf numFmtId="0" fontId="0" fillId="5" borderId="20" xfId="0" applyFill="1" applyBorder="1"/>
    <xf numFmtId="0" fontId="0" fillId="5" borderId="9" xfId="0" applyFill="1" applyBorder="1"/>
    <xf numFmtId="0" fontId="0" fillId="4" borderId="20" xfId="0" applyFill="1" applyBorder="1"/>
    <xf numFmtId="0" fontId="2" fillId="2" borderId="1" xfId="0" applyFont="1" applyFill="1" applyBorder="1" applyAlignment="1">
      <alignment horizontal="center" wrapText="1"/>
    </xf>
    <xf numFmtId="0" fontId="2" fillId="0" borderId="0" xfId="0" applyFont="1"/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3"/>
  <sheetViews>
    <sheetView tabSelected="1" zoomScale="85" zoomScaleNormal="85" workbookViewId="0">
      <selection activeCell="B49" sqref="B49"/>
    </sheetView>
  </sheetViews>
  <sheetFormatPr baseColWidth="10" defaultRowHeight="14.5" x14ac:dyDescent="0.35"/>
  <cols>
    <col min="1" max="1" width="26.36328125" customWidth="1"/>
    <col min="2" max="2" width="100.81640625" customWidth="1"/>
    <col min="3" max="3" width="5.36328125" customWidth="1"/>
    <col min="4" max="5" width="12.36328125" customWidth="1"/>
    <col min="6" max="6" width="20.81640625" customWidth="1"/>
    <col min="7" max="7" width="21.1796875" customWidth="1"/>
    <col min="8" max="8" width="17" customWidth="1"/>
    <col min="9" max="9" width="3.6328125" customWidth="1"/>
    <col min="10" max="10" width="14.81640625" customWidth="1"/>
    <col min="11" max="11" width="28.81640625" customWidth="1"/>
    <col min="12" max="12" width="2.453125" customWidth="1"/>
    <col min="14" max="14" width="63.36328125" customWidth="1"/>
    <col min="16" max="16" width="6.36328125" customWidth="1"/>
    <col min="17" max="17" width="12.81640625" customWidth="1"/>
    <col min="18" max="18" width="17.36328125" customWidth="1"/>
    <col min="19" max="19" width="14.453125" customWidth="1"/>
  </cols>
  <sheetData>
    <row r="1" spans="1:8" ht="50.25" customHeight="1" x14ac:dyDescent="0.35">
      <c r="B1" s="36" t="s">
        <v>106</v>
      </c>
      <c r="C1" s="22"/>
      <c r="D1" s="22"/>
      <c r="E1" s="22"/>
    </row>
    <row r="2" spans="1:8" ht="15.75" customHeight="1" x14ac:dyDescent="0.35">
      <c r="A2" s="2"/>
      <c r="B2" s="2"/>
      <c r="C2" s="2"/>
      <c r="D2" s="2"/>
      <c r="E2" s="2"/>
    </row>
    <row r="3" spans="1:8" ht="43.5" x14ac:dyDescent="0.35">
      <c r="A3" s="39" t="s">
        <v>2</v>
      </c>
      <c r="B3" s="40" t="s">
        <v>1</v>
      </c>
      <c r="C3" s="38" t="s">
        <v>0</v>
      </c>
      <c r="D3" s="145" t="s">
        <v>117</v>
      </c>
      <c r="E3" s="145" t="s">
        <v>118</v>
      </c>
      <c r="F3" s="38" t="s">
        <v>5</v>
      </c>
      <c r="G3" s="38" t="s">
        <v>3</v>
      </c>
    </row>
    <row r="4" spans="1:8" x14ac:dyDescent="0.35">
      <c r="A4" s="7"/>
      <c r="B4" s="29" t="s">
        <v>23</v>
      </c>
      <c r="C4" s="4"/>
      <c r="D4" s="6"/>
      <c r="E4" s="6"/>
      <c r="F4" s="4"/>
      <c r="G4" s="6"/>
      <c r="H4" s="5"/>
    </row>
    <row r="5" spans="1:8" x14ac:dyDescent="0.35">
      <c r="A5" s="1"/>
      <c r="B5" s="1" t="s">
        <v>6</v>
      </c>
      <c r="C5" s="45"/>
      <c r="D5" s="45"/>
      <c r="E5" s="45"/>
      <c r="F5" s="53"/>
      <c r="G5" s="45"/>
      <c r="H5" s="5"/>
    </row>
    <row r="6" spans="1:8" x14ac:dyDescent="0.35">
      <c r="A6" s="10" t="s">
        <v>98</v>
      </c>
      <c r="B6" s="10" t="s">
        <v>18</v>
      </c>
      <c r="C6" s="37" t="s">
        <v>8</v>
      </c>
      <c r="D6" s="72">
        <v>1</v>
      </c>
      <c r="E6" s="72"/>
      <c r="F6" s="54"/>
      <c r="G6" s="73">
        <f t="shared" ref="G6:G11" si="0">F6*E6</f>
        <v>0</v>
      </c>
      <c r="H6" s="5"/>
    </row>
    <row r="7" spans="1:8" x14ac:dyDescent="0.35">
      <c r="A7" s="10" t="s">
        <v>98</v>
      </c>
      <c r="B7" s="9" t="s">
        <v>7</v>
      </c>
      <c r="C7" s="12" t="s">
        <v>8</v>
      </c>
      <c r="D7" s="15">
        <v>1</v>
      </c>
      <c r="E7" s="15"/>
      <c r="F7" s="46"/>
      <c r="G7" s="56">
        <f t="shared" si="0"/>
        <v>0</v>
      </c>
      <c r="H7" s="5"/>
    </row>
    <row r="8" spans="1:8" x14ac:dyDescent="0.35">
      <c r="A8" s="9" t="s">
        <v>99</v>
      </c>
      <c r="B8" s="111" t="s">
        <v>45</v>
      </c>
      <c r="C8" s="12" t="s">
        <v>8</v>
      </c>
      <c r="D8" s="15">
        <v>1</v>
      </c>
      <c r="E8" s="15"/>
      <c r="F8" s="58"/>
      <c r="G8" s="56">
        <f t="shared" si="0"/>
        <v>0</v>
      </c>
    </row>
    <row r="9" spans="1:8" x14ac:dyDescent="0.35">
      <c r="A9" s="9" t="s">
        <v>99</v>
      </c>
      <c r="B9" s="9" t="s">
        <v>27</v>
      </c>
      <c r="C9" s="12" t="s">
        <v>8</v>
      </c>
      <c r="D9" s="15">
        <v>1</v>
      </c>
      <c r="E9" s="15"/>
      <c r="F9" s="49"/>
      <c r="G9" s="56">
        <f t="shared" si="0"/>
        <v>0</v>
      </c>
      <c r="H9" s="5"/>
    </row>
    <row r="10" spans="1:8" x14ac:dyDescent="0.35">
      <c r="A10" s="9" t="s">
        <v>99</v>
      </c>
      <c r="B10" s="9" t="s">
        <v>28</v>
      </c>
      <c r="C10" s="26" t="s">
        <v>8</v>
      </c>
      <c r="D10" s="15">
        <v>1</v>
      </c>
      <c r="E10" s="15"/>
      <c r="F10" s="49"/>
      <c r="G10" s="56">
        <f t="shared" si="0"/>
        <v>0</v>
      </c>
      <c r="H10" s="5"/>
    </row>
    <row r="11" spans="1:8" x14ac:dyDescent="0.35">
      <c r="A11" s="35" t="s">
        <v>99</v>
      </c>
      <c r="B11" s="23" t="s">
        <v>19</v>
      </c>
      <c r="C11" s="30" t="s">
        <v>11</v>
      </c>
      <c r="D11" s="23">
        <v>1</v>
      </c>
      <c r="E11" s="23"/>
      <c r="F11" s="48"/>
      <c r="G11" s="57">
        <f t="shared" si="0"/>
        <v>0</v>
      </c>
    </row>
    <row r="12" spans="1:8" x14ac:dyDescent="0.35">
      <c r="A12" s="28"/>
      <c r="B12" s="25"/>
      <c r="C12" s="81"/>
      <c r="D12" s="25"/>
      <c r="E12" s="25"/>
      <c r="F12" s="50"/>
      <c r="G12" s="82"/>
      <c r="H12" s="45" t="s">
        <v>46</v>
      </c>
    </row>
    <row r="13" spans="1:8" x14ac:dyDescent="0.35">
      <c r="A13" s="28"/>
      <c r="B13" s="25"/>
      <c r="C13" s="81"/>
      <c r="D13" s="25"/>
      <c r="E13" s="25"/>
      <c r="F13" s="50"/>
      <c r="G13" s="82"/>
      <c r="H13" s="64">
        <f>SUM(G6:G11)</f>
        <v>0</v>
      </c>
    </row>
    <row r="14" spans="1:8" x14ac:dyDescent="0.35">
      <c r="A14" s="38" t="s">
        <v>2</v>
      </c>
      <c r="B14" s="38" t="s">
        <v>1</v>
      </c>
      <c r="C14" s="84" t="s">
        <v>0</v>
      </c>
      <c r="D14" s="84" t="s">
        <v>4</v>
      </c>
      <c r="E14" s="84" t="s">
        <v>4</v>
      </c>
      <c r="F14" s="84" t="s">
        <v>13</v>
      </c>
      <c r="G14" s="84" t="s">
        <v>3</v>
      </c>
    </row>
    <row r="15" spans="1:8" x14ac:dyDescent="0.35">
      <c r="A15" s="6"/>
      <c r="B15" s="83" t="s">
        <v>48</v>
      </c>
      <c r="C15" s="3"/>
      <c r="D15" s="4"/>
      <c r="E15" s="4"/>
      <c r="F15" s="4"/>
      <c r="G15" s="86"/>
      <c r="H15" s="5"/>
    </row>
    <row r="16" spans="1:8" x14ac:dyDescent="0.35">
      <c r="A16" s="66"/>
      <c r="B16" s="13" t="s">
        <v>9</v>
      </c>
      <c r="C16" s="28"/>
      <c r="D16" s="41"/>
      <c r="E16" s="41"/>
      <c r="F16" s="85"/>
      <c r="G16" s="24"/>
    </row>
    <row r="17" spans="1:23" x14ac:dyDescent="0.35">
      <c r="A17" s="6" t="s">
        <v>59</v>
      </c>
      <c r="B17" s="11" t="s">
        <v>80</v>
      </c>
      <c r="C17" s="17" t="s">
        <v>38</v>
      </c>
      <c r="D17" s="6">
        <v>1</v>
      </c>
      <c r="E17" s="6"/>
      <c r="F17" s="59"/>
      <c r="G17" s="65">
        <f t="shared" ref="G17:G23" si="1">F17*E17</f>
        <v>0</v>
      </c>
      <c r="H17" s="7"/>
    </row>
    <row r="18" spans="1:23" x14ac:dyDescent="0.35">
      <c r="A18" s="16" t="s">
        <v>59</v>
      </c>
      <c r="B18" s="9" t="s">
        <v>78</v>
      </c>
      <c r="C18" s="37" t="s">
        <v>10</v>
      </c>
      <c r="D18" s="8">
        <f>130*17</f>
        <v>2210</v>
      </c>
      <c r="E18" s="8"/>
      <c r="F18" s="59"/>
      <c r="G18" s="46">
        <f t="shared" si="1"/>
        <v>0</v>
      </c>
    </row>
    <row r="19" spans="1:23" s="105" customFormat="1" x14ac:dyDescent="0.35">
      <c r="A19" s="100" t="s">
        <v>107</v>
      </c>
      <c r="B19" s="101" t="s">
        <v>79</v>
      </c>
      <c r="C19" s="102" t="s">
        <v>10</v>
      </c>
      <c r="D19" s="97">
        <v>250</v>
      </c>
      <c r="E19" s="97"/>
      <c r="F19" s="103"/>
      <c r="G19" s="104">
        <f>F19*E19</f>
        <v>0</v>
      </c>
      <c r="H19" s="89"/>
      <c r="I19" s="8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1:23" x14ac:dyDescent="0.35">
      <c r="A20" s="16" t="s">
        <v>59</v>
      </c>
      <c r="B20" s="9" t="s">
        <v>81</v>
      </c>
      <c r="C20" s="18" t="s">
        <v>11</v>
      </c>
      <c r="D20" s="16">
        <v>1</v>
      </c>
      <c r="E20" s="16"/>
      <c r="F20" s="59"/>
      <c r="G20" s="61">
        <f t="shared" si="1"/>
        <v>0</v>
      </c>
    </row>
    <row r="21" spans="1:23" x14ac:dyDescent="0.35">
      <c r="A21" s="9" t="s">
        <v>59</v>
      </c>
      <c r="B21" s="96" t="s">
        <v>82</v>
      </c>
      <c r="C21" s="20" t="s">
        <v>11</v>
      </c>
      <c r="D21" s="9">
        <v>2</v>
      </c>
      <c r="E21" s="9"/>
      <c r="F21" s="60"/>
      <c r="G21" s="56">
        <f t="shared" si="1"/>
        <v>0</v>
      </c>
    </row>
    <row r="22" spans="1:23" x14ac:dyDescent="0.35">
      <c r="A22" s="9" t="s">
        <v>59</v>
      </c>
      <c r="B22" s="95" t="s">
        <v>83</v>
      </c>
      <c r="C22" s="20" t="s">
        <v>11</v>
      </c>
      <c r="D22" s="16">
        <v>14</v>
      </c>
      <c r="E22" s="16"/>
      <c r="F22" s="46"/>
      <c r="G22" s="56">
        <f t="shared" si="1"/>
        <v>0</v>
      </c>
    </row>
    <row r="23" spans="1:23" x14ac:dyDescent="0.35">
      <c r="A23" s="9" t="s">
        <v>59</v>
      </c>
      <c r="B23" s="99" t="s">
        <v>12</v>
      </c>
      <c r="C23" s="106" t="s">
        <v>10</v>
      </c>
      <c r="D23" s="35">
        <f>D18</f>
        <v>2210</v>
      </c>
      <c r="E23" s="35"/>
      <c r="F23" s="48"/>
      <c r="G23" s="56">
        <f t="shared" si="1"/>
        <v>0</v>
      </c>
    </row>
    <row r="24" spans="1:23" x14ac:dyDescent="0.35">
      <c r="A24" s="68"/>
      <c r="B24" s="98" t="s">
        <v>44</v>
      </c>
      <c r="C24" s="69"/>
      <c r="D24" s="25"/>
      <c r="E24" s="25"/>
      <c r="F24" s="50"/>
      <c r="G24" s="23"/>
    </row>
    <row r="25" spans="1:23" x14ac:dyDescent="0.35">
      <c r="A25" s="44"/>
      <c r="B25" s="1" t="s">
        <v>14</v>
      </c>
      <c r="C25" s="45"/>
      <c r="D25" s="45"/>
      <c r="E25" s="45"/>
      <c r="F25" s="45"/>
      <c r="G25" s="45"/>
    </row>
    <row r="26" spans="1:23" x14ac:dyDescent="0.35">
      <c r="A26" s="11" t="s">
        <v>59</v>
      </c>
      <c r="B26" s="6" t="s">
        <v>21</v>
      </c>
      <c r="C26" s="43" t="s">
        <v>8</v>
      </c>
      <c r="D26" s="6">
        <v>1</v>
      </c>
      <c r="E26" s="6"/>
      <c r="F26" s="47"/>
      <c r="G26" s="55">
        <f t="shared" ref="G26:G32" si="2">F26*E26</f>
        <v>0</v>
      </c>
    </row>
    <row r="27" spans="1:23" x14ac:dyDescent="0.35">
      <c r="A27" s="74" t="s">
        <v>60</v>
      </c>
      <c r="B27" s="75" t="s">
        <v>36</v>
      </c>
      <c r="C27" s="76" t="s">
        <v>37</v>
      </c>
      <c r="D27" s="77">
        <v>2210</v>
      </c>
      <c r="E27" s="77"/>
      <c r="F27" s="78"/>
      <c r="G27" s="79">
        <f t="shared" si="2"/>
        <v>0</v>
      </c>
    </row>
    <row r="28" spans="1:23" x14ac:dyDescent="0.35">
      <c r="A28" s="8" t="s">
        <v>63</v>
      </c>
      <c r="B28" s="8" t="s">
        <v>17</v>
      </c>
      <c r="C28" s="12" t="s">
        <v>10</v>
      </c>
      <c r="D28" s="8">
        <f>(50+64+62+45+13)+(16+21+22+19+15+18+24+24+21+17)+(81+104+101+80+15+16+2+2)+(50+64+63+56+10+11+2)+(49+63+60+55+10+11)+200</f>
        <v>1536</v>
      </c>
      <c r="E28" s="8"/>
      <c r="F28" s="46"/>
      <c r="G28" s="46">
        <f t="shared" si="2"/>
        <v>0</v>
      </c>
    </row>
    <row r="29" spans="1:23" x14ac:dyDescent="0.35">
      <c r="A29" s="8" t="s">
        <v>62</v>
      </c>
      <c r="B29" s="8" t="s">
        <v>20</v>
      </c>
      <c r="C29" s="12" t="s">
        <v>8</v>
      </c>
      <c r="D29" s="19">
        <v>1</v>
      </c>
      <c r="E29" s="19"/>
      <c r="F29" s="46"/>
      <c r="G29" s="46">
        <f t="shared" si="2"/>
        <v>0</v>
      </c>
    </row>
    <row r="30" spans="1:23" x14ac:dyDescent="0.35">
      <c r="A30" s="8" t="s">
        <v>61</v>
      </c>
      <c r="B30" s="8" t="s">
        <v>30</v>
      </c>
      <c r="C30" s="92" t="s">
        <v>8</v>
      </c>
      <c r="D30" s="16">
        <v>6</v>
      </c>
      <c r="E30" s="16"/>
      <c r="F30" s="46"/>
      <c r="G30" s="46">
        <f t="shared" si="2"/>
        <v>0</v>
      </c>
    </row>
    <row r="31" spans="1:23" s="89" customFormat="1" x14ac:dyDescent="0.35">
      <c r="A31" s="100" t="s">
        <v>108</v>
      </c>
      <c r="B31" s="101" t="s">
        <v>84</v>
      </c>
      <c r="C31" s="102" t="s">
        <v>37</v>
      </c>
      <c r="D31" s="97">
        <v>250</v>
      </c>
      <c r="E31" s="97"/>
      <c r="F31" s="103"/>
      <c r="G31" s="104">
        <f t="shared" si="2"/>
        <v>0</v>
      </c>
      <c r="J31"/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23" s="89" customFormat="1" x14ac:dyDescent="0.35">
      <c r="A32" s="100" t="s">
        <v>109</v>
      </c>
      <c r="B32" s="101" t="s">
        <v>85</v>
      </c>
      <c r="C32" s="102" t="s">
        <v>10</v>
      </c>
      <c r="D32" s="97">
        <v>250</v>
      </c>
      <c r="E32" s="97"/>
      <c r="F32" s="103"/>
      <c r="G32" s="104">
        <f t="shared" si="2"/>
        <v>0</v>
      </c>
      <c r="J32"/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23" x14ac:dyDescent="0.35">
      <c r="A33" s="1"/>
      <c r="B33" s="1" t="s">
        <v>15</v>
      </c>
      <c r="C33" s="45"/>
      <c r="D33" s="45"/>
      <c r="E33" s="45"/>
      <c r="F33" s="53"/>
      <c r="G33" s="45"/>
    </row>
    <row r="34" spans="1:23" x14ac:dyDescent="0.35">
      <c r="A34" s="8" t="s">
        <v>51</v>
      </c>
      <c r="B34" s="8" t="s">
        <v>32</v>
      </c>
      <c r="C34" s="12" t="s">
        <v>10</v>
      </c>
      <c r="D34" s="8">
        <f>D28</f>
        <v>1536</v>
      </c>
      <c r="E34" s="8"/>
      <c r="F34" s="46"/>
      <c r="G34" s="46">
        <f>F34*E34</f>
        <v>0</v>
      </c>
    </row>
    <row r="35" spans="1:23" s="89" customFormat="1" x14ac:dyDescent="0.35">
      <c r="A35" s="100" t="s">
        <v>110</v>
      </c>
      <c r="B35" s="101" t="s">
        <v>86</v>
      </c>
      <c r="C35" s="102" t="s">
        <v>10</v>
      </c>
      <c r="D35" s="97">
        <v>242</v>
      </c>
      <c r="E35" s="97"/>
      <c r="F35" s="103"/>
      <c r="G35" s="104">
        <f>F35*E35</f>
        <v>0</v>
      </c>
      <c r="J35"/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3" x14ac:dyDescent="0.35">
      <c r="A36" s="8" t="s">
        <v>52</v>
      </c>
      <c r="B36" s="8" t="s">
        <v>64</v>
      </c>
      <c r="C36" s="12" t="s">
        <v>22</v>
      </c>
      <c r="D36" s="8">
        <v>130</v>
      </c>
      <c r="E36" s="8"/>
      <c r="F36" s="46"/>
      <c r="G36" s="46">
        <f>F36*E36</f>
        <v>0</v>
      </c>
    </row>
    <row r="37" spans="1:23" x14ac:dyDescent="0.35">
      <c r="A37" s="8" t="s">
        <v>65</v>
      </c>
      <c r="B37" s="8" t="s">
        <v>31</v>
      </c>
      <c r="C37" s="12" t="s">
        <v>10</v>
      </c>
      <c r="D37" s="8">
        <f>15.5+15+21.5+26+26</f>
        <v>104</v>
      </c>
      <c r="E37" s="8"/>
      <c r="F37" s="80"/>
      <c r="G37" s="46">
        <f t="shared" ref="G37:G44" si="3">F37*E37</f>
        <v>0</v>
      </c>
    </row>
    <row r="38" spans="1:23" x14ac:dyDescent="0.35">
      <c r="A38" s="8" t="s">
        <v>65</v>
      </c>
      <c r="B38" s="70" t="s">
        <v>39</v>
      </c>
      <c r="C38" s="12" t="s">
        <v>10</v>
      </c>
      <c r="D38" s="8">
        <f>15+15+21+13+11</f>
        <v>75</v>
      </c>
      <c r="E38" s="8"/>
      <c r="F38" s="80"/>
      <c r="G38" s="46">
        <f t="shared" si="3"/>
        <v>0</v>
      </c>
    </row>
    <row r="39" spans="1:23" s="89" customFormat="1" x14ac:dyDescent="0.35">
      <c r="A39" s="94" t="s">
        <v>66</v>
      </c>
      <c r="B39" s="94" t="s">
        <v>73</v>
      </c>
      <c r="C39" s="20" t="s">
        <v>22</v>
      </c>
      <c r="D39" s="94">
        <f>36*3*1.3</f>
        <v>140.4</v>
      </c>
      <c r="E39" s="94"/>
      <c r="F39" s="80"/>
      <c r="G39" s="80">
        <f>F39*E39</f>
        <v>0</v>
      </c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0" spans="1:23" x14ac:dyDescent="0.35">
      <c r="A40" s="94" t="s">
        <v>53</v>
      </c>
      <c r="B40" s="94" t="s">
        <v>41</v>
      </c>
      <c r="C40" s="20" t="s">
        <v>22</v>
      </c>
      <c r="D40" s="94">
        <f>156+160+200-D41-D39</f>
        <v>275.60000000000002</v>
      </c>
      <c r="E40" s="94"/>
      <c r="F40" s="80"/>
      <c r="G40" s="80">
        <f t="shared" si="3"/>
        <v>0</v>
      </c>
    </row>
    <row r="41" spans="1:23" s="89" customFormat="1" x14ac:dyDescent="0.35">
      <c r="A41" s="94" t="s">
        <v>54</v>
      </c>
      <c r="B41" s="94" t="s">
        <v>97</v>
      </c>
      <c r="C41" s="20" t="s">
        <v>22</v>
      </c>
      <c r="D41" s="94">
        <v>100</v>
      </c>
      <c r="E41" s="94"/>
      <c r="F41" s="80"/>
      <c r="G41" s="80">
        <f t="shared" si="3"/>
        <v>0</v>
      </c>
      <c r="J41"/>
      <c r="K41"/>
      <c r="L41"/>
      <c r="M41"/>
      <c r="N41"/>
      <c r="O41"/>
      <c r="P41"/>
      <c r="Q41"/>
      <c r="R41"/>
      <c r="S41"/>
      <c r="T41"/>
      <c r="U41"/>
      <c r="V41"/>
      <c r="W41"/>
    </row>
    <row r="42" spans="1:23" ht="14" customHeight="1" x14ac:dyDescent="0.35">
      <c r="A42" s="94" t="s">
        <v>92</v>
      </c>
      <c r="B42" s="94" t="s">
        <v>77</v>
      </c>
      <c r="C42" s="20" t="s">
        <v>8</v>
      </c>
      <c r="D42" s="94">
        <v>128</v>
      </c>
      <c r="E42" s="94"/>
      <c r="F42" s="80"/>
      <c r="G42" s="80">
        <f t="shared" si="3"/>
        <v>0</v>
      </c>
    </row>
    <row r="43" spans="1:23" x14ac:dyDescent="0.35">
      <c r="A43" s="127" t="s">
        <v>111</v>
      </c>
      <c r="B43" s="128" t="s">
        <v>105</v>
      </c>
      <c r="C43" s="114" t="s">
        <v>8</v>
      </c>
      <c r="D43" s="127">
        <v>27</v>
      </c>
      <c r="E43" s="127"/>
      <c r="F43" s="112"/>
      <c r="G43" s="112">
        <f t="shared" si="3"/>
        <v>0</v>
      </c>
    </row>
    <row r="44" spans="1:23" x14ac:dyDescent="0.35">
      <c r="A44" s="94" t="s">
        <v>70</v>
      </c>
      <c r="B44" s="94" t="s">
        <v>71</v>
      </c>
      <c r="C44" s="20" t="s">
        <v>8</v>
      </c>
      <c r="D44" s="94">
        <v>1</v>
      </c>
      <c r="E44" s="94"/>
      <c r="F44" s="126"/>
      <c r="G44" s="80">
        <f t="shared" si="3"/>
        <v>0</v>
      </c>
    </row>
    <row r="45" spans="1:23" x14ac:dyDescent="0.35">
      <c r="A45" s="94" t="s">
        <v>55</v>
      </c>
      <c r="B45" s="94" t="s">
        <v>35</v>
      </c>
      <c r="C45" s="76" t="s">
        <v>11</v>
      </c>
      <c r="D45" s="94">
        <v>6</v>
      </c>
      <c r="E45" s="94"/>
      <c r="F45" s="126"/>
      <c r="G45" s="80">
        <f t="shared" ref="G45:G52" si="4">F45*E45</f>
        <v>0</v>
      </c>
    </row>
    <row r="46" spans="1:23" x14ac:dyDescent="0.35">
      <c r="A46" s="94" t="s">
        <v>68</v>
      </c>
      <c r="B46" s="94" t="s">
        <v>40</v>
      </c>
      <c r="C46" s="76" t="s">
        <v>38</v>
      </c>
      <c r="D46" s="94">
        <v>1</v>
      </c>
      <c r="E46" s="94"/>
      <c r="F46" s="80"/>
      <c r="G46" s="80">
        <f t="shared" si="4"/>
        <v>0</v>
      </c>
    </row>
    <row r="47" spans="1:23" s="89" customFormat="1" x14ac:dyDescent="0.35">
      <c r="A47" s="94" t="s">
        <v>69</v>
      </c>
      <c r="B47" s="94" t="s">
        <v>72</v>
      </c>
      <c r="C47" s="76" t="s">
        <v>8</v>
      </c>
      <c r="D47" s="94">
        <v>1</v>
      </c>
      <c r="E47" s="94"/>
      <c r="F47" s="80"/>
      <c r="G47" s="80">
        <f t="shared" si="4"/>
        <v>0</v>
      </c>
      <c r="J47"/>
      <c r="K47"/>
      <c r="L47"/>
      <c r="M47"/>
      <c r="N47"/>
      <c r="O47"/>
      <c r="P47"/>
      <c r="Q47"/>
      <c r="R47"/>
      <c r="S47"/>
      <c r="T47"/>
      <c r="U47"/>
      <c r="V47"/>
      <c r="W47"/>
    </row>
    <row r="48" spans="1:23" s="89" customFormat="1" x14ac:dyDescent="0.35">
      <c r="A48" s="8" t="s">
        <v>102</v>
      </c>
      <c r="B48" s="8" t="s">
        <v>101</v>
      </c>
      <c r="C48" s="26" t="s">
        <v>11</v>
      </c>
      <c r="D48" s="8">
        <v>36</v>
      </c>
      <c r="E48" s="8"/>
      <c r="F48" s="46"/>
      <c r="G48" s="46">
        <f t="shared" si="4"/>
        <v>0</v>
      </c>
      <c r="J48"/>
      <c r="K48"/>
      <c r="L48"/>
      <c r="M48"/>
      <c r="N48"/>
      <c r="O48"/>
      <c r="P48"/>
      <c r="Q48"/>
      <c r="R48"/>
      <c r="S48"/>
      <c r="T48"/>
      <c r="U48"/>
      <c r="V48"/>
      <c r="W48"/>
    </row>
    <row r="49" spans="1:23" s="89" customFormat="1" x14ac:dyDescent="0.35">
      <c r="A49" s="94" t="s">
        <v>67</v>
      </c>
      <c r="B49" s="94" t="s">
        <v>95</v>
      </c>
      <c r="C49" s="76" t="s">
        <v>11</v>
      </c>
      <c r="D49" s="94">
        <v>36</v>
      </c>
      <c r="E49" s="94"/>
      <c r="F49" s="80"/>
      <c r="G49" s="80">
        <f t="shared" si="4"/>
        <v>0</v>
      </c>
      <c r="J49"/>
      <c r="K49"/>
      <c r="L49"/>
      <c r="M49"/>
      <c r="N49"/>
      <c r="O49"/>
      <c r="P49"/>
      <c r="Q49"/>
      <c r="R49"/>
      <c r="S49"/>
      <c r="T49"/>
      <c r="U49"/>
      <c r="V49"/>
      <c r="W49"/>
    </row>
    <row r="50" spans="1:23" x14ac:dyDescent="0.35">
      <c r="A50" s="94" t="s">
        <v>67</v>
      </c>
      <c r="B50" s="94" t="s">
        <v>103</v>
      </c>
      <c r="C50" s="76" t="s">
        <v>11</v>
      </c>
      <c r="D50" s="94">
        <v>33</v>
      </c>
      <c r="E50" s="94"/>
      <c r="F50" s="80"/>
      <c r="G50" s="80">
        <f t="shared" si="4"/>
        <v>0</v>
      </c>
    </row>
    <row r="51" spans="1:23" x14ac:dyDescent="0.35">
      <c r="A51" s="21" t="s">
        <v>56</v>
      </c>
      <c r="B51" s="21" t="s">
        <v>89</v>
      </c>
      <c r="C51" s="20" t="s">
        <v>38</v>
      </c>
      <c r="D51" s="21">
        <v>1</v>
      </c>
      <c r="E51" s="21"/>
      <c r="F51" s="80"/>
      <c r="G51" s="80">
        <f t="shared" si="4"/>
        <v>0</v>
      </c>
    </row>
    <row r="52" spans="1:23" x14ac:dyDescent="0.35">
      <c r="A52" s="94" t="s">
        <v>56</v>
      </c>
      <c r="B52" s="94" t="s">
        <v>50</v>
      </c>
      <c r="C52" s="76" t="s">
        <v>11</v>
      </c>
      <c r="D52" s="94">
        <v>36</v>
      </c>
      <c r="E52" s="94"/>
      <c r="F52" s="80"/>
      <c r="G52" s="80">
        <f t="shared" si="4"/>
        <v>0</v>
      </c>
    </row>
    <row r="53" spans="1:23" x14ac:dyDescent="0.35">
      <c r="A53" s="1"/>
      <c r="B53" s="44" t="s">
        <v>16</v>
      </c>
      <c r="C53" s="27"/>
      <c r="D53" s="14"/>
      <c r="E53" s="14"/>
      <c r="F53" s="51"/>
      <c r="G53" s="67"/>
    </row>
    <row r="54" spans="1:23" x14ac:dyDescent="0.35">
      <c r="A54" s="42" t="s">
        <v>74</v>
      </c>
      <c r="B54" s="11" t="s">
        <v>43</v>
      </c>
      <c r="C54" s="31" t="s">
        <v>22</v>
      </c>
      <c r="D54" s="4">
        <v>130</v>
      </c>
      <c r="E54" s="4"/>
      <c r="F54" s="52"/>
      <c r="G54" s="55">
        <f>F54*E54</f>
        <v>0</v>
      </c>
    </row>
    <row r="55" spans="1:23" x14ac:dyDescent="0.35">
      <c r="A55" s="8" t="s">
        <v>75</v>
      </c>
      <c r="B55" s="9" t="s">
        <v>42</v>
      </c>
      <c r="C55" s="12" t="s">
        <v>22</v>
      </c>
      <c r="D55" s="9">
        <f>130*3</f>
        <v>390</v>
      </c>
      <c r="E55" s="9"/>
      <c r="F55" s="49"/>
      <c r="G55" s="56">
        <f>F55*E55</f>
        <v>0</v>
      </c>
    </row>
    <row r="56" spans="1:23" x14ac:dyDescent="0.35">
      <c r="A56" s="9" t="s">
        <v>76</v>
      </c>
      <c r="B56" s="7" t="s">
        <v>33</v>
      </c>
      <c r="C56" s="26" t="s">
        <v>11</v>
      </c>
      <c r="D56" s="8">
        <v>6</v>
      </c>
      <c r="E56" s="8"/>
      <c r="F56" s="49"/>
      <c r="G56" s="56">
        <f>F56*E56</f>
        <v>0</v>
      </c>
    </row>
    <row r="57" spans="1:23" x14ac:dyDescent="0.35">
      <c r="A57" s="25" t="s">
        <v>76</v>
      </c>
      <c r="B57" s="23" t="s">
        <v>29</v>
      </c>
      <c r="C57" s="30" t="s">
        <v>22</v>
      </c>
      <c r="D57" s="23">
        <f>17*6</f>
        <v>102</v>
      </c>
      <c r="E57" s="23"/>
      <c r="F57" s="48"/>
      <c r="G57" s="57">
        <f>F57*E57</f>
        <v>0</v>
      </c>
    </row>
    <row r="58" spans="1:23" x14ac:dyDescent="0.35">
      <c r="A58" s="1"/>
      <c r="B58" s="44" t="s">
        <v>34</v>
      </c>
      <c r="C58" s="27"/>
      <c r="D58" s="14"/>
      <c r="E58" s="14"/>
      <c r="F58" s="51"/>
      <c r="G58" s="67"/>
    </row>
    <row r="59" spans="1:23" x14ac:dyDescent="0.35">
      <c r="A59" s="88" t="s">
        <v>58</v>
      </c>
      <c r="B59" s="11" t="s">
        <v>94</v>
      </c>
      <c r="C59" s="17" t="s">
        <v>11</v>
      </c>
      <c r="D59" s="107">
        <v>33</v>
      </c>
      <c r="E59" s="107"/>
      <c r="F59" s="108"/>
      <c r="G59" s="65">
        <f>F59*E59</f>
        <v>0</v>
      </c>
    </row>
    <row r="60" spans="1:23" x14ac:dyDescent="0.35">
      <c r="A60" s="71" t="s">
        <v>57</v>
      </c>
      <c r="B60" s="71" t="s">
        <v>90</v>
      </c>
      <c r="C60" s="90" t="s">
        <v>11</v>
      </c>
      <c r="D60" s="71">
        <v>1</v>
      </c>
      <c r="E60" s="71"/>
      <c r="F60" s="91"/>
      <c r="G60" s="91">
        <f t="shared" ref="G60:G63" si="5">F60*E60</f>
        <v>0</v>
      </c>
    </row>
    <row r="61" spans="1:23" x14ac:dyDescent="0.35">
      <c r="A61" s="21" t="s">
        <v>57</v>
      </c>
      <c r="B61" s="21" t="s">
        <v>91</v>
      </c>
      <c r="C61" s="20" t="s">
        <v>38</v>
      </c>
      <c r="D61" s="109">
        <v>1</v>
      </c>
      <c r="E61" s="109"/>
      <c r="F61" s="110"/>
      <c r="G61" s="91">
        <f t="shared" si="5"/>
        <v>0</v>
      </c>
    </row>
    <row r="62" spans="1:23" x14ac:dyDescent="0.35">
      <c r="A62" s="93" t="s">
        <v>93</v>
      </c>
      <c r="B62" s="21" t="s">
        <v>96</v>
      </c>
      <c r="C62" s="90" t="s">
        <v>11</v>
      </c>
      <c r="D62" s="109">
        <v>136</v>
      </c>
      <c r="E62" s="109"/>
      <c r="F62" s="110"/>
      <c r="G62" s="91">
        <f t="shared" si="5"/>
        <v>0</v>
      </c>
    </row>
    <row r="63" spans="1:23" s="89" customFormat="1" x14ac:dyDescent="0.35">
      <c r="A63" s="93" t="s">
        <v>93</v>
      </c>
      <c r="B63" s="21" t="s">
        <v>100</v>
      </c>
      <c r="C63" s="90" t="s">
        <v>11</v>
      </c>
      <c r="D63" s="109">
        <v>27</v>
      </c>
      <c r="E63" s="109"/>
      <c r="F63" s="110"/>
      <c r="G63" s="91">
        <f t="shared" si="5"/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</row>
    <row r="64" spans="1:23" s="89" customFormat="1" x14ac:dyDescent="0.35">
      <c r="A64" s="115" t="s">
        <v>112</v>
      </c>
      <c r="B64" s="116" t="s">
        <v>87</v>
      </c>
      <c r="C64" s="117" t="s">
        <v>11</v>
      </c>
      <c r="D64" s="118">
        <v>4</v>
      </c>
      <c r="E64" s="118"/>
      <c r="F64" s="103"/>
      <c r="G64" s="119">
        <f>F64*E64</f>
        <v>0</v>
      </c>
      <c r="J64"/>
      <c r="K64"/>
      <c r="L64"/>
      <c r="M64"/>
      <c r="N64"/>
      <c r="O64"/>
      <c r="P64"/>
      <c r="Q64"/>
      <c r="R64"/>
      <c r="S64"/>
      <c r="T64"/>
      <c r="U64"/>
      <c r="V64"/>
      <c r="W64"/>
    </row>
    <row r="65" spans="1:9" x14ac:dyDescent="0.35">
      <c r="A65" s="120" t="s">
        <v>113</v>
      </c>
      <c r="B65" s="120" t="s">
        <v>88</v>
      </c>
      <c r="C65" s="121" t="s">
        <v>11</v>
      </c>
      <c r="D65" s="122">
        <v>2</v>
      </c>
      <c r="E65" s="122"/>
      <c r="F65" s="123"/>
      <c r="G65" s="124">
        <f>F65*E65</f>
        <v>0</v>
      </c>
      <c r="H65" s="45" t="s">
        <v>47</v>
      </c>
    </row>
    <row r="66" spans="1:9" x14ac:dyDescent="0.35">
      <c r="A66" s="28"/>
      <c r="B66" s="25"/>
      <c r="C66" s="81"/>
      <c r="D66" s="25"/>
      <c r="E66" s="25"/>
      <c r="F66" s="50"/>
      <c r="G66" s="82"/>
      <c r="H66" s="64">
        <f>SUM(G17:G65)</f>
        <v>0</v>
      </c>
    </row>
    <row r="67" spans="1:9" x14ac:dyDescent="0.35">
      <c r="A67" s="28"/>
      <c r="B67" s="25"/>
      <c r="C67" s="81"/>
      <c r="D67" s="25"/>
      <c r="E67" s="25"/>
      <c r="F67" s="50"/>
      <c r="G67" s="82"/>
    </row>
    <row r="69" spans="1:9" ht="18.5" x14ac:dyDescent="0.45">
      <c r="B69" s="32" t="s">
        <v>24</v>
      </c>
      <c r="C69" s="11"/>
      <c r="D69" s="11"/>
      <c r="E69" s="11"/>
      <c r="F69" s="11" t="s">
        <v>104</v>
      </c>
      <c r="G69" s="63">
        <f>SUM(G6:G65)-G43-G63-G49</f>
        <v>0</v>
      </c>
    </row>
    <row r="70" spans="1:9" x14ac:dyDescent="0.35">
      <c r="B70" s="33" t="s">
        <v>25</v>
      </c>
      <c r="C70" s="9"/>
      <c r="D70" s="9"/>
      <c r="E70" s="9"/>
      <c r="F70" s="9"/>
      <c r="G70" s="61">
        <f>G69*0.2</f>
        <v>0</v>
      </c>
    </row>
    <row r="71" spans="1:9" x14ac:dyDescent="0.35">
      <c r="B71" s="34" t="s">
        <v>26</v>
      </c>
      <c r="C71" s="25"/>
      <c r="D71" s="25"/>
      <c r="E71" s="25"/>
      <c r="F71" s="25" t="s">
        <v>49</v>
      </c>
      <c r="G71" s="62">
        <f>G69+G70</f>
        <v>0</v>
      </c>
    </row>
    <row r="73" spans="1:9" ht="18.5" x14ac:dyDescent="0.45">
      <c r="B73" s="129" t="s">
        <v>24</v>
      </c>
      <c r="C73" s="130"/>
      <c r="D73" s="130"/>
      <c r="E73" s="130"/>
      <c r="F73" s="130" t="s">
        <v>120</v>
      </c>
      <c r="G73" s="131">
        <f>G29</f>
        <v>0</v>
      </c>
    </row>
    <row r="74" spans="1:9" x14ac:dyDescent="0.35">
      <c r="B74" s="132" t="s">
        <v>25</v>
      </c>
      <c r="C74" s="113"/>
      <c r="D74" s="113"/>
      <c r="E74" s="113"/>
      <c r="F74" s="143"/>
      <c r="G74" s="133">
        <f>G73*0.2</f>
        <v>0</v>
      </c>
    </row>
    <row r="75" spans="1:9" x14ac:dyDescent="0.35">
      <c r="B75" s="134" t="s">
        <v>26</v>
      </c>
      <c r="C75" s="125"/>
      <c r="D75" s="142"/>
      <c r="E75" s="142"/>
      <c r="F75" s="125" t="s">
        <v>120</v>
      </c>
      <c r="G75" s="135"/>
    </row>
    <row r="76" spans="1:9" x14ac:dyDescent="0.35">
      <c r="C76" s="5"/>
      <c r="D76" s="5"/>
      <c r="E76" s="5"/>
      <c r="F76" s="5"/>
      <c r="G76" s="5"/>
    </row>
    <row r="77" spans="1:9" ht="18.5" x14ac:dyDescent="0.45">
      <c r="B77" s="136" t="s">
        <v>24</v>
      </c>
      <c r="C77" s="137"/>
      <c r="D77" s="137"/>
      <c r="E77" s="137"/>
      <c r="F77" s="137" t="s">
        <v>119</v>
      </c>
      <c r="G77" s="138"/>
    </row>
    <row r="78" spans="1:9" x14ac:dyDescent="0.35">
      <c r="B78" s="139" t="s">
        <v>25</v>
      </c>
      <c r="C78" s="116"/>
      <c r="D78" s="116"/>
      <c r="E78" s="116"/>
      <c r="F78" s="97"/>
      <c r="G78" s="119"/>
    </row>
    <row r="79" spans="1:9" x14ac:dyDescent="0.35">
      <c r="B79" s="140" t="s">
        <v>26</v>
      </c>
      <c r="C79" s="120"/>
      <c r="D79" s="144"/>
      <c r="E79" s="144"/>
      <c r="F79" s="120" t="s">
        <v>119</v>
      </c>
      <c r="G79" s="141"/>
      <c r="I79" s="87"/>
    </row>
    <row r="81" spans="2:7" ht="18.5" x14ac:dyDescent="0.45">
      <c r="B81" s="129" t="s">
        <v>24</v>
      </c>
      <c r="C81" s="130"/>
      <c r="D81" s="130"/>
      <c r="E81" s="130"/>
      <c r="F81" s="130" t="s">
        <v>114</v>
      </c>
      <c r="G81" s="131">
        <f>G43</f>
        <v>0</v>
      </c>
    </row>
    <row r="82" spans="2:7" x14ac:dyDescent="0.35">
      <c r="B82" s="132" t="s">
        <v>25</v>
      </c>
      <c r="C82" s="113"/>
      <c r="D82" s="113"/>
      <c r="E82" s="113"/>
      <c r="F82" s="143"/>
      <c r="G82" s="133"/>
    </row>
    <row r="83" spans="2:7" x14ac:dyDescent="0.35">
      <c r="B83" s="134" t="s">
        <v>26</v>
      </c>
      <c r="C83" s="125"/>
      <c r="D83" s="142"/>
      <c r="E83" s="142"/>
      <c r="F83" s="125" t="s">
        <v>114</v>
      </c>
      <c r="G83" s="135"/>
    </row>
    <row r="84" spans="2:7" x14ac:dyDescent="0.35">
      <c r="C84" s="5"/>
      <c r="D84" s="5"/>
      <c r="E84" s="5"/>
      <c r="F84" s="5"/>
      <c r="G84" s="5"/>
    </row>
    <row r="85" spans="2:7" ht="18.5" x14ac:dyDescent="0.45">
      <c r="B85" s="136" t="s">
        <v>24</v>
      </c>
      <c r="C85" s="137"/>
      <c r="D85" s="137"/>
      <c r="E85" s="137"/>
      <c r="F85" s="137" t="s">
        <v>115</v>
      </c>
      <c r="G85" s="138"/>
    </row>
    <row r="86" spans="2:7" x14ac:dyDescent="0.35">
      <c r="B86" s="139" t="s">
        <v>25</v>
      </c>
      <c r="C86" s="116"/>
      <c r="D86" s="116"/>
      <c r="E86" s="116"/>
      <c r="F86" s="97"/>
      <c r="G86" s="119"/>
    </row>
    <row r="87" spans="2:7" x14ac:dyDescent="0.35">
      <c r="B87" s="140" t="s">
        <v>26</v>
      </c>
      <c r="C87" s="120"/>
      <c r="D87" s="144"/>
      <c r="E87" s="144"/>
      <c r="F87" s="120" t="s">
        <v>115</v>
      </c>
      <c r="G87" s="141"/>
    </row>
    <row r="89" spans="2:7" ht="18.5" x14ac:dyDescent="0.45">
      <c r="B89" s="32" t="s">
        <v>24</v>
      </c>
      <c r="C89" s="11"/>
      <c r="D89" s="11"/>
      <c r="E89" s="11"/>
      <c r="F89" s="11" t="s">
        <v>116</v>
      </c>
      <c r="G89" s="63"/>
    </row>
    <row r="90" spans="2:7" x14ac:dyDescent="0.35">
      <c r="B90" s="33" t="s">
        <v>25</v>
      </c>
      <c r="C90" s="9"/>
      <c r="D90" s="9"/>
      <c r="E90" s="9"/>
      <c r="F90" s="8"/>
      <c r="G90" s="61"/>
    </row>
    <row r="91" spans="2:7" x14ac:dyDescent="0.35">
      <c r="B91" s="34" t="s">
        <v>26</v>
      </c>
      <c r="C91" s="25"/>
      <c r="D91" s="28"/>
      <c r="E91" s="28"/>
      <c r="F91" s="25" t="s">
        <v>116</v>
      </c>
      <c r="G91" s="62"/>
    </row>
    <row r="93" spans="2:7" x14ac:dyDescent="0.35">
      <c r="B93" s="146"/>
    </row>
  </sheetData>
  <pageMargins left="0.7" right="0.7" top="0.75" bottom="0.75" header="0.3" footer="0.3"/>
  <pageSetup paperSize="9" scale="6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01 Installation du chantier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Sylvain</dc:creator>
  <cp:lastModifiedBy>DAHMANI Elyesse</cp:lastModifiedBy>
  <cp:lastPrinted>2023-04-26T11:57:08Z</cp:lastPrinted>
  <dcterms:created xsi:type="dcterms:W3CDTF">2022-11-03T09:39:34Z</dcterms:created>
  <dcterms:modified xsi:type="dcterms:W3CDTF">2025-06-25T13:59:44Z</dcterms:modified>
</cp:coreProperties>
</file>